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056" windowWidth="15195" windowHeight="8700" firstSheet="1" activeTab="1"/>
  </bookViews>
  <sheets>
    <sheet name="presenze-assenze 1° trim" sheetId="1" r:id="rId1"/>
    <sheet name="presenze-assenze 3° trim 2014" sheetId="2" r:id="rId2"/>
  </sheets>
  <definedNames/>
  <calcPr fullCalcOnLoad="1"/>
</workbook>
</file>

<file path=xl/sharedStrings.xml><?xml version="1.0" encoding="utf-8"?>
<sst xmlns="http://schemas.openxmlformats.org/spreadsheetml/2006/main" count="68" uniqueCount="23">
  <si>
    <t>PROSPETTO TASSO DI ASSENZA DEL PERSONALE DIPENDENTE</t>
  </si>
  <si>
    <t>1° trimestre 2013</t>
  </si>
  <si>
    <t>(operazione trasparenza legge 18/6/2009, n. 69)</t>
  </si>
  <si>
    <t>tempo indeterminato</t>
  </si>
  <si>
    <t>tempo determinato</t>
  </si>
  <si>
    <t>personale contrattista</t>
  </si>
  <si>
    <t>1° Settore                                                   Affari Generali</t>
  </si>
  <si>
    <t>2° Settore                                                Finanze e Sviluppo Economico</t>
  </si>
  <si>
    <t>3° Settore                                                 Territorio ed Ambiente</t>
  </si>
  <si>
    <t>4° Settore                                                 Polizia Municipale</t>
  </si>
  <si>
    <t>giorni lavorativi</t>
  </si>
  <si>
    <t>giorni di assenza</t>
  </si>
  <si>
    <t>percentuale di assenza</t>
  </si>
  <si>
    <t>percentuale di presenza</t>
  </si>
  <si>
    <t>totali</t>
  </si>
  <si>
    <t>oggetto</t>
  </si>
  <si>
    <t>numero dipendenti</t>
  </si>
  <si>
    <t>COMUNE DI VIZZINI</t>
  </si>
  <si>
    <t>Settore Finanze e Sviluppo Economico</t>
  </si>
  <si>
    <t>Staff</t>
  </si>
  <si>
    <t>Servizio Gestione del Personale</t>
  </si>
  <si>
    <t>personale distribuito per tipologia contrattuale e settori</t>
  </si>
  <si>
    <t>1° trimestre 2014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</si>
</sst>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_-;\-* #,##0.0_-;_-* &quot;-&quot;??_-;_-@_-"/>
    <numFmt numFmtId="166" formatCode="_-* #,##0_-;\-* #,##0_-;_-* &quot;-&quot;??_-;_-@_-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43" fontId="2" fillId="0" borderId="0" xfId="43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10" fontId="5" fillId="0" borderId="12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10" fontId="5" fillId="0" borderId="14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10" fontId="5" fillId="0" borderId="15" xfId="0" applyNumberFormat="1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6" fillId="0" borderId="17" xfId="0" applyFont="1" applyBorder="1" applyAlignment="1">
      <alignment horizontal="center" wrapText="1"/>
    </xf>
    <xf numFmtId="10" fontId="6" fillId="0" borderId="17" xfId="0" applyNumberFormat="1" applyFont="1" applyBorder="1" applyAlignment="1">
      <alignment horizontal="center"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3" fontId="5" fillId="0" borderId="14" xfId="43" applyNumberFormat="1" applyFont="1" applyBorder="1" applyAlignment="1">
      <alignment horizontal="center" wrapText="1"/>
    </xf>
    <xf numFmtId="3" fontId="5" fillId="0" borderId="12" xfId="43" applyNumberFormat="1" applyFont="1" applyBorder="1" applyAlignment="1">
      <alignment horizontal="center" wrapText="1"/>
    </xf>
    <xf numFmtId="3" fontId="5" fillId="0" borderId="15" xfId="43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 horizontal="center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5" fillId="34" borderId="20" xfId="0" applyFont="1" applyFill="1" applyBorder="1" applyAlignment="1">
      <alignment horizontal="center" vertical="center" textRotation="90" wrapText="1"/>
    </xf>
    <xf numFmtId="0" fontId="5" fillId="35" borderId="20" xfId="0" applyFont="1" applyFill="1" applyBorder="1" applyAlignment="1">
      <alignment horizontal="center" vertical="center" textRotation="90" wrapText="1"/>
    </xf>
    <xf numFmtId="0" fontId="5" fillId="36" borderId="21" xfId="0" applyFont="1" applyFill="1" applyBorder="1" applyAlignment="1">
      <alignment vertical="center" wrapText="1"/>
    </xf>
    <xf numFmtId="0" fontId="5" fillId="36" borderId="22" xfId="0" applyFont="1" applyFill="1" applyBorder="1" applyAlignment="1">
      <alignment vertical="center" wrapText="1"/>
    </xf>
    <xf numFmtId="0" fontId="5" fillId="36" borderId="22" xfId="0" applyFont="1" applyFill="1" applyBorder="1" applyAlignment="1">
      <alignment horizontal="center" wrapText="1"/>
    </xf>
    <xf numFmtId="0" fontId="6" fillId="36" borderId="22" xfId="0" applyFont="1" applyFill="1" applyBorder="1" applyAlignment="1">
      <alignment horizontal="center" wrapText="1"/>
    </xf>
    <xf numFmtId="0" fontId="6" fillId="36" borderId="23" xfId="0" applyFont="1" applyFill="1" applyBorder="1" applyAlignment="1">
      <alignment horizontal="center" wrapText="1"/>
    </xf>
    <xf numFmtId="0" fontId="5" fillId="36" borderId="24" xfId="0" applyFont="1" applyFill="1" applyBorder="1" applyAlignment="1">
      <alignment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textRotation="90" wrapText="1"/>
    </xf>
    <xf numFmtId="0" fontId="5" fillId="36" borderId="26" xfId="0" applyFont="1" applyFill="1" applyBorder="1" applyAlignment="1">
      <alignment horizontal="center" wrapText="1"/>
    </xf>
    <xf numFmtId="3" fontId="5" fillId="36" borderId="26" xfId="43" applyNumberFormat="1" applyFont="1" applyFill="1" applyBorder="1" applyAlignment="1">
      <alignment horizontal="center" wrapText="1"/>
    </xf>
    <xf numFmtId="10" fontId="5" fillId="36" borderId="26" xfId="0" applyNumberFormat="1" applyFont="1" applyFill="1" applyBorder="1" applyAlignment="1">
      <alignment horizontal="center" wrapText="1"/>
    </xf>
    <xf numFmtId="0" fontId="5" fillId="36" borderId="13" xfId="0" applyFont="1" applyFill="1" applyBorder="1" applyAlignment="1">
      <alignment wrapText="1"/>
    </xf>
    <xf numFmtId="0" fontId="6" fillId="36" borderId="27" xfId="0" applyFont="1" applyFill="1" applyBorder="1" applyAlignment="1">
      <alignment horizont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textRotation="90" wrapText="1"/>
    </xf>
    <xf numFmtId="0" fontId="5" fillId="36" borderId="29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wrapText="1"/>
    </xf>
    <xf numFmtId="0" fontId="5" fillId="36" borderId="10" xfId="0" applyFont="1" applyFill="1" applyBorder="1" applyAlignment="1">
      <alignment wrapText="1"/>
    </xf>
    <xf numFmtId="0" fontId="6" fillId="36" borderId="26" xfId="0" applyFont="1" applyFill="1" applyBorder="1" applyAlignment="1">
      <alignment horizontal="center" wrapText="1"/>
    </xf>
    <xf numFmtId="3" fontId="6" fillId="36" borderId="26" xfId="43" applyNumberFormat="1" applyFont="1" applyFill="1" applyBorder="1" applyAlignment="1">
      <alignment horizontal="center" wrapText="1"/>
    </xf>
    <xf numFmtId="10" fontId="6" fillId="36" borderId="26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37" borderId="30" xfId="0" applyFont="1" applyFill="1" applyBorder="1" applyAlignment="1">
      <alignment horizontal="center" vertical="center" wrapText="1"/>
    </xf>
    <xf numFmtId="0" fontId="5" fillId="37" borderId="28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5" fillId="38" borderId="31" xfId="0" applyFont="1" applyFill="1" applyBorder="1" applyAlignment="1">
      <alignment horizontal="center" vertical="center" wrapText="1"/>
    </xf>
    <xf numFmtId="0" fontId="5" fillId="38" borderId="32" xfId="0" applyFont="1" applyFill="1" applyBorder="1" applyAlignment="1">
      <alignment horizontal="center" vertical="center" wrapText="1"/>
    </xf>
    <xf numFmtId="0" fontId="5" fillId="38" borderId="33" xfId="0" applyFont="1" applyFill="1" applyBorder="1" applyAlignment="1">
      <alignment horizontal="center" vertical="center" wrapText="1"/>
    </xf>
    <xf numFmtId="0" fontId="5" fillId="38" borderId="30" xfId="0" applyFont="1" applyFill="1" applyBorder="1" applyAlignment="1">
      <alignment horizontal="center" vertical="center" wrapText="1"/>
    </xf>
    <xf numFmtId="0" fontId="5" fillId="38" borderId="25" xfId="0" applyFont="1" applyFill="1" applyBorder="1" applyAlignment="1">
      <alignment horizontal="center" vertical="center" wrapText="1"/>
    </xf>
    <xf numFmtId="0" fontId="5" fillId="39" borderId="25" xfId="0" applyFont="1" applyFill="1" applyBorder="1" applyAlignment="1">
      <alignment horizontal="center" vertical="center" wrapText="1"/>
    </xf>
    <xf numFmtId="0" fontId="5" fillId="40" borderId="25" xfId="0" applyFont="1" applyFill="1" applyBorder="1" applyAlignment="1">
      <alignment horizontal="center" vertical="center" wrapText="1"/>
    </xf>
    <xf numFmtId="0" fontId="5" fillId="41" borderId="25" xfId="0" applyFont="1" applyFill="1" applyBorder="1" applyAlignment="1">
      <alignment horizontal="center" vertical="center" wrapText="1"/>
    </xf>
    <xf numFmtId="0" fontId="5" fillId="42" borderId="25" xfId="0" applyFont="1" applyFill="1" applyBorder="1" applyAlignment="1">
      <alignment horizontal="center" vertical="center" wrapText="1"/>
    </xf>
    <xf numFmtId="0" fontId="5" fillId="43" borderId="25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19</xdr:row>
      <xdr:rowOff>0</xdr:rowOff>
    </xdr:from>
    <xdr:to>
      <xdr:col>21</xdr:col>
      <xdr:colOff>0</xdr:colOff>
      <xdr:row>19</xdr:row>
      <xdr:rowOff>0</xdr:rowOff>
    </xdr:to>
    <xdr:pic>
      <xdr:nvPicPr>
        <xdr:cNvPr id="1" name="Picture 2" descr="IMG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5895975" y="5686425"/>
          <a:ext cx="3581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323850</xdr:colOff>
      <xdr:row>18</xdr:row>
      <xdr:rowOff>152400</xdr:rowOff>
    </xdr:from>
    <xdr:to>
      <xdr:col>20</xdr:col>
      <xdr:colOff>114300</xdr:colOff>
      <xdr:row>23</xdr:row>
      <xdr:rowOff>95250</xdr:rowOff>
    </xdr:to>
    <xdr:pic>
      <xdr:nvPicPr>
        <xdr:cNvPr id="2" name="Picture 4" descr="IMG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6067425" y="5676900"/>
          <a:ext cx="3009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20</xdr:row>
      <xdr:rowOff>0</xdr:rowOff>
    </xdr:from>
    <xdr:to>
      <xdr:col>21</xdr:col>
      <xdr:colOff>0</xdr:colOff>
      <xdr:row>20</xdr:row>
      <xdr:rowOff>0</xdr:rowOff>
    </xdr:to>
    <xdr:pic>
      <xdr:nvPicPr>
        <xdr:cNvPr id="1" name="Picture 1" descr="IMG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5895975" y="5848350"/>
          <a:ext cx="3581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152400</xdr:colOff>
      <xdr:row>19</xdr:row>
      <xdr:rowOff>0</xdr:rowOff>
    </xdr:from>
    <xdr:to>
      <xdr:col>21</xdr:col>
      <xdr:colOff>0</xdr:colOff>
      <xdr:row>19</xdr:row>
      <xdr:rowOff>0</xdr:rowOff>
    </xdr:to>
    <xdr:pic>
      <xdr:nvPicPr>
        <xdr:cNvPr id="2" name="Picture 2" descr="IMG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5895975" y="5686425"/>
          <a:ext cx="3581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400050</xdr:colOff>
      <xdr:row>17</xdr:row>
      <xdr:rowOff>66675</xdr:rowOff>
    </xdr:from>
    <xdr:to>
      <xdr:col>22</xdr:col>
      <xdr:colOff>190500</xdr:colOff>
      <xdr:row>22</xdr:row>
      <xdr:rowOff>114300</xdr:rowOff>
    </xdr:to>
    <xdr:pic>
      <xdr:nvPicPr>
        <xdr:cNvPr id="3" name="Picture 3" descr="IMG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6724650" y="5505450"/>
          <a:ext cx="3009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zoomScalePageLayoutView="0" workbookViewId="0" topLeftCell="A7">
      <selection activeCell="K22" sqref="K22"/>
    </sheetView>
  </sheetViews>
  <sheetFormatPr defaultColWidth="9.140625" defaultRowHeight="12.75"/>
  <cols>
    <col min="1" max="1" width="21.421875" style="3" customWidth="1"/>
    <col min="2" max="2" width="0.9921875" style="3" customWidth="1"/>
    <col min="3" max="5" width="7.7109375" style="3" customWidth="1"/>
    <col min="6" max="6" width="0.9921875" style="3" customWidth="1"/>
    <col min="7" max="9" width="7.7109375" style="3" customWidth="1"/>
    <col min="10" max="10" width="0.9921875" style="3" customWidth="1"/>
    <col min="11" max="13" width="7.7109375" style="3" customWidth="1"/>
    <col min="14" max="14" width="0.9921875" style="3" customWidth="1"/>
    <col min="15" max="17" width="7.7109375" style="3" customWidth="1"/>
    <col min="18" max="18" width="0.9921875" style="3" customWidth="1"/>
    <col min="19" max="21" width="7.7109375" style="3" customWidth="1"/>
    <col min="22" max="22" width="0.9921875" style="3" customWidth="1"/>
    <col min="23" max="23" width="8.421875" style="3" customWidth="1"/>
    <col min="24" max="16384" width="9.140625" style="3" customWidth="1"/>
  </cols>
  <sheetData>
    <row r="1" spans="1:23" ht="15.7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3" ht="22.5" customHeight="1">
      <c r="A2" s="51" t="s">
        <v>18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22.5" customHeight="1">
      <c r="A3" s="51" t="s">
        <v>20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ht="19.5" customHeight="1"/>
    <row r="5" spans="1:23" ht="19.5" customHeight="1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</row>
    <row r="6" spans="1:23" ht="19.5" customHeight="1">
      <c r="A6" s="49" t="s">
        <v>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</row>
    <row r="7" spans="1:23" ht="19.5" customHeight="1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</row>
    <row r="8" ht="6.75" customHeight="1"/>
    <row r="9" spans="1:23" ht="21.75" customHeight="1">
      <c r="A9" s="52" t="s">
        <v>15</v>
      </c>
      <c r="B9" s="43"/>
      <c r="C9" s="55" t="s">
        <v>21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7"/>
    </row>
    <row r="10" spans="1:23" s="1" customFormat="1" ht="47.25" customHeight="1">
      <c r="A10" s="53"/>
      <c r="B10" s="41"/>
      <c r="C10" s="61" t="s">
        <v>19</v>
      </c>
      <c r="D10" s="61"/>
      <c r="E10" s="61"/>
      <c r="F10" s="34"/>
      <c r="G10" s="62" t="s">
        <v>6</v>
      </c>
      <c r="H10" s="62"/>
      <c r="I10" s="62"/>
      <c r="J10" s="34"/>
      <c r="K10" s="63" t="s">
        <v>7</v>
      </c>
      <c r="L10" s="63"/>
      <c r="M10" s="63"/>
      <c r="N10" s="34"/>
      <c r="O10" s="60" t="s">
        <v>8</v>
      </c>
      <c r="P10" s="60"/>
      <c r="Q10" s="60"/>
      <c r="R10" s="34"/>
      <c r="S10" s="64" t="s">
        <v>9</v>
      </c>
      <c r="T10" s="64"/>
      <c r="U10" s="64"/>
      <c r="V10" s="41"/>
      <c r="W10" s="58" t="s">
        <v>14</v>
      </c>
    </row>
    <row r="11" spans="1:23" s="1" customFormat="1" ht="77.25" customHeight="1">
      <c r="A11" s="54"/>
      <c r="B11" s="34"/>
      <c r="C11" s="25" t="s">
        <v>3</v>
      </c>
      <c r="D11" s="26" t="s">
        <v>4</v>
      </c>
      <c r="E11" s="27" t="s">
        <v>5</v>
      </c>
      <c r="F11" s="35"/>
      <c r="G11" s="25" t="s">
        <v>3</v>
      </c>
      <c r="H11" s="26" t="s">
        <v>4</v>
      </c>
      <c r="I11" s="27" t="s">
        <v>5</v>
      </c>
      <c r="J11" s="35"/>
      <c r="K11" s="25" t="s">
        <v>3</v>
      </c>
      <c r="L11" s="26" t="s">
        <v>4</v>
      </c>
      <c r="M11" s="27" t="s">
        <v>5</v>
      </c>
      <c r="N11" s="35"/>
      <c r="O11" s="25" t="s">
        <v>3</v>
      </c>
      <c r="P11" s="26" t="s">
        <v>4</v>
      </c>
      <c r="Q11" s="27" t="s">
        <v>5</v>
      </c>
      <c r="R11" s="35"/>
      <c r="S11" s="25" t="s">
        <v>3</v>
      </c>
      <c r="T11" s="26" t="s">
        <v>4</v>
      </c>
      <c r="U11" s="27" t="s">
        <v>5</v>
      </c>
      <c r="V11" s="42"/>
      <c r="W11" s="59"/>
    </row>
    <row r="12" spans="1:23" ht="9" customHeight="1">
      <c r="A12" s="28"/>
      <c r="B12" s="29"/>
      <c r="C12" s="29"/>
      <c r="D12" s="30"/>
      <c r="E12" s="31"/>
      <c r="F12" s="31"/>
      <c r="G12" s="30"/>
      <c r="H12" s="30"/>
      <c r="I12" s="31"/>
      <c r="J12" s="31"/>
      <c r="K12" s="30"/>
      <c r="L12" s="30"/>
      <c r="M12" s="31"/>
      <c r="N12" s="31"/>
      <c r="O12" s="31"/>
      <c r="P12" s="31"/>
      <c r="Q12" s="31"/>
      <c r="R12" s="31"/>
      <c r="S12" s="30"/>
      <c r="T12" s="30"/>
      <c r="U12" s="32"/>
      <c r="V12" s="40"/>
      <c r="W12" s="33"/>
    </row>
    <row r="13" spans="1:23" ht="25.5" customHeight="1">
      <c r="A13" s="16" t="s">
        <v>16</v>
      </c>
      <c r="B13" s="44"/>
      <c r="C13" s="12">
        <v>2</v>
      </c>
      <c r="D13" s="8"/>
      <c r="E13" s="14">
        <v>5</v>
      </c>
      <c r="F13" s="36"/>
      <c r="G13" s="12">
        <v>19</v>
      </c>
      <c r="H13" s="8">
        <v>0</v>
      </c>
      <c r="I13" s="14">
        <v>17</v>
      </c>
      <c r="J13" s="36"/>
      <c r="K13" s="12">
        <v>5</v>
      </c>
      <c r="L13" s="8">
        <v>1</v>
      </c>
      <c r="M13" s="14">
        <v>11</v>
      </c>
      <c r="N13" s="36"/>
      <c r="O13" s="12">
        <v>12</v>
      </c>
      <c r="P13" s="8">
        <v>0</v>
      </c>
      <c r="Q13" s="14">
        <v>4</v>
      </c>
      <c r="R13" s="36"/>
      <c r="S13" s="12">
        <v>7</v>
      </c>
      <c r="T13" s="8">
        <v>0</v>
      </c>
      <c r="U13" s="14">
        <v>4</v>
      </c>
      <c r="V13" s="36"/>
      <c r="W13" s="17">
        <f>SUM(C13:U13)</f>
        <v>87</v>
      </c>
    </row>
    <row r="14" spans="1:23" ht="25.5" customHeight="1">
      <c r="A14" s="16" t="s">
        <v>10</v>
      </c>
      <c r="B14" s="44"/>
      <c r="C14" s="21">
        <f>44+40+42</f>
        <v>126</v>
      </c>
      <c r="D14" s="22"/>
      <c r="E14" s="23">
        <f>110+100+105</f>
        <v>315</v>
      </c>
      <c r="F14" s="37"/>
      <c r="G14" s="21">
        <f>418+380+399</f>
        <v>1197</v>
      </c>
      <c r="H14" s="22"/>
      <c r="I14" s="23">
        <f>378+344+362</f>
        <v>1084</v>
      </c>
      <c r="J14" s="37"/>
      <c r="K14" s="21">
        <f>110+100+105</f>
        <v>315</v>
      </c>
      <c r="L14" s="22">
        <v>156</v>
      </c>
      <c r="M14" s="23">
        <f>233+212+222</f>
        <v>667</v>
      </c>
      <c r="N14" s="37"/>
      <c r="O14" s="21">
        <f>268+244+257</f>
        <v>769</v>
      </c>
      <c r="P14" s="22"/>
      <c r="Q14" s="23">
        <f>88+80+84</f>
        <v>252</v>
      </c>
      <c r="R14" s="37"/>
      <c r="S14" s="21">
        <f>182+172+187</f>
        <v>541</v>
      </c>
      <c r="T14" s="22"/>
      <c r="U14" s="23">
        <f>133+108+119</f>
        <v>360</v>
      </c>
      <c r="V14" s="37"/>
      <c r="W14" s="24">
        <f>SUM(C14:U14)</f>
        <v>5782</v>
      </c>
    </row>
    <row r="15" spans="1:23" ht="25.5" customHeight="1">
      <c r="A15" s="16" t="s">
        <v>11</v>
      </c>
      <c r="B15" s="44"/>
      <c r="C15" s="21">
        <f>4+3+8</f>
        <v>15</v>
      </c>
      <c r="D15" s="22"/>
      <c r="E15" s="23">
        <f>4+8+9</f>
        <v>21</v>
      </c>
      <c r="F15" s="37"/>
      <c r="G15" s="21">
        <f>55+52+73</f>
        <v>180</v>
      </c>
      <c r="H15" s="22"/>
      <c r="I15" s="23">
        <f>69+45+33</f>
        <v>147</v>
      </c>
      <c r="J15" s="37"/>
      <c r="K15" s="21">
        <f>14+8+8</f>
        <v>30</v>
      </c>
      <c r="L15" s="22">
        <v>0</v>
      </c>
      <c r="M15" s="23">
        <f>16+21+31</f>
        <v>68</v>
      </c>
      <c r="N15" s="37"/>
      <c r="O15" s="21">
        <f>58+50+56</f>
        <v>164</v>
      </c>
      <c r="P15" s="22"/>
      <c r="Q15" s="23">
        <f>4+4+5</f>
        <v>13</v>
      </c>
      <c r="R15" s="37"/>
      <c r="S15" s="21">
        <f>55+30+17</f>
        <v>102</v>
      </c>
      <c r="T15" s="22"/>
      <c r="U15" s="23">
        <f>14+11+7</f>
        <v>32</v>
      </c>
      <c r="V15" s="37"/>
      <c r="W15" s="24">
        <f>SUM(C15:U15)</f>
        <v>772</v>
      </c>
    </row>
    <row r="16" spans="1:23" ht="25.5" customHeight="1">
      <c r="A16" s="16" t="s">
        <v>12</v>
      </c>
      <c r="B16" s="44"/>
      <c r="C16" s="13">
        <f>IF(C13&lt;&gt;0,ROUND(C15/C14,4),0)</f>
        <v>0.119</v>
      </c>
      <c r="D16" s="11">
        <f aca="true" t="shared" si="0" ref="D16:W16">IF(D13&lt;&gt;0,ROUND(D15/D14,4),0)</f>
        <v>0</v>
      </c>
      <c r="E16" s="15">
        <f t="shared" si="0"/>
        <v>0.0667</v>
      </c>
      <c r="F16" s="38"/>
      <c r="G16" s="13">
        <f t="shared" si="0"/>
        <v>0.1504</v>
      </c>
      <c r="H16" s="11">
        <f t="shared" si="0"/>
        <v>0</v>
      </c>
      <c r="I16" s="15">
        <f t="shared" si="0"/>
        <v>0.1356</v>
      </c>
      <c r="J16" s="38"/>
      <c r="K16" s="13">
        <f t="shared" si="0"/>
        <v>0.0952</v>
      </c>
      <c r="L16" s="11">
        <f t="shared" si="0"/>
        <v>0</v>
      </c>
      <c r="M16" s="15">
        <f t="shared" si="0"/>
        <v>0.1019</v>
      </c>
      <c r="N16" s="38"/>
      <c r="O16" s="13">
        <f t="shared" si="0"/>
        <v>0.2133</v>
      </c>
      <c r="P16" s="11">
        <f t="shared" si="0"/>
        <v>0</v>
      </c>
      <c r="Q16" s="15">
        <f t="shared" si="0"/>
        <v>0.0516</v>
      </c>
      <c r="R16" s="38"/>
      <c r="S16" s="13">
        <f t="shared" si="0"/>
        <v>0.1885</v>
      </c>
      <c r="T16" s="11">
        <f t="shared" si="0"/>
        <v>0</v>
      </c>
      <c r="U16" s="15">
        <f t="shared" si="0"/>
        <v>0.0889</v>
      </c>
      <c r="V16" s="38"/>
      <c r="W16" s="18">
        <f t="shared" si="0"/>
        <v>0.1335</v>
      </c>
    </row>
    <row r="17" spans="1:23" ht="25.5" customHeight="1">
      <c r="A17" s="16" t="s">
        <v>13</v>
      </c>
      <c r="B17" s="44"/>
      <c r="C17" s="13">
        <f>IF(C13&lt;&gt;0,ROUND((C14-C15)/C14,4),0)</f>
        <v>0.881</v>
      </c>
      <c r="D17" s="11">
        <f aca="true" t="shared" si="1" ref="D17:U17">IF(D13&lt;&gt;0,ROUND((D14-D15)/D14,4),0)</f>
        <v>0</v>
      </c>
      <c r="E17" s="15">
        <f t="shared" si="1"/>
        <v>0.9333</v>
      </c>
      <c r="F17" s="38"/>
      <c r="G17" s="13">
        <f t="shared" si="1"/>
        <v>0.8496</v>
      </c>
      <c r="H17" s="11">
        <f t="shared" si="1"/>
        <v>0</v>
      </c>
      <c r="I17" s="15">
        <f t="shared" si="1"/>
        <v>0.8644</v>
      </c>
      <c r="J17" s="38"/>
      <c r="K17" s="13">
        <f t="shared" si="1"/>
        <v>0.9048</v>
      </c>
      <c r="L17" s="11">
        <f t="shared" si="1"/>
        <v>1</v>
      </c>
      <c r="M17" s="15">
        <f t="shared" si="1"/>
        <v>0.8981</v>
      </c>
      <c r="N17" s="38"/>
      <c r="O17" s="13">
        <f t="shared" si="1"/>
        <v>0.7867</v>
      </c>
      <c r="P17" s="11">
        <f t="shared" si="1"/>
        <v>0</v>
      </c>
      <c r="Q17" s="15">
        <f t="shared" si="1"/>
        <v>0.9484</v>
      </c>
      <c r="R17" s="38"/>
      <c r="S17" s="13">
        <f t="shared" si="1"/>
        <v>0.8115</v>
      </c>
      <c r="T17" s="11">
        <f t="shared" si="1"/>
        <v>0</v>
      </c>
      <c r="U17" s="15">
        <f t="shared" si="1"/>
        <v>0.9111</v>
      </c>
      <c r="V17" s="38"/>
      <c r="W17" s="18">
        <f>IF(W13&lt;&gt;0,ROUND((W14-W15)/W14,4),0)</f>
        <v>0.8665</v>
      </c>
    </row>
    <row r="18" spans="1:23" ht="6.75" customHeight="1">
      <c r="A18" s="10"/>
      <c r="B18" s="45"/>
      <c r="C18" s="19"/>
      <c r="D18" s="9"/>
      <c r="E18" s="9"/>
      <c r="F18" s="39"/>
      <c r="G18" s="19"/>
      <c r="H18" s="9"/>
      <c r="I18" s="9"/>
      <c r="J18" s="39"/>
      <c r="K18" s="19"/>
      <c r="L18" s="9"/>
      <c r="M18" s="9"/>
      <c r="N18" s="39"/>
      <c r="O18" s="19"/>
      <c r="P18" s="9"/>
      <c r="Q18" s="9"/>
      <c r="R18" s="39"/>
      <c r="S18" s="19"/>
      <c r="T18" s="9"/>
      <c r="U18" s="9"/>
      <c r="V18" s="39"/>
      <c r="W18" s="20"/>
    </row>
    <row r="19" spans="1:23" ht="12.75" customHeight="1">
      <c r="A19" s="6"/>
      <c r="B19" s="2"/>
      <c r="C19" s="2"/>
      <c r="D19" s="4"/>
      <c r="E19" s="5"/>
      <c r="F19" s="5"/>
      <c r="G19" s="4"/>
      <c r="H19" s="4"/>
      <c r="I19" s="5"/>
      <c r="J19" s="5"/>
      <c r="K19" s="4"/>
      <c r="L19" s="4"/>
      <c r="M19" s="5"/>
      <c r="N19" s="5"/>
      <c r="O19" s="5"/>
      <c r="P19" s="5"/>
      <c r="Q19" s="5"/>
      <c r="R19" s="5"/>
      <c r="S19" s="4"/>
      <c r="T19" s="4"/>
      <c r="U19" s="5"/>
      <c r="V19" s="5"/>
      <c r="W19" s="7"/>
    </row>
  </sheetData>
  <sheetProtection/>
  <mergeCells count="14">
    <mergeCell ref="A9:A11"/>
    <mergeCell ref="C9:W9"/>
    <mergeCell ref="W10:W11"/>
    <mergeCell ref="O10:Q10"/>
    <mergeCell ref="C10:E10"/>
    <mergeCell ref="G10:I10"/>
    <mergeCell ref="K10:M10"/>
    <mergeCell ref="S10:U10"/>
    <mergeCell ref="A7:W7"/>
    <mergeCell ref="A1:W1"/>
    <mergeCell ref="A3:W3"/>
    <mergeCell ref="A2:W2"/>
    <mergeCell ref="A5:W5"/>
    <mergeCell ref="A6:W6"/>
  </mergeCells>
  <printOptions horizontalCentered="1"/>
  <pageMargins left="0.3937007874015748" right="0.3937007874015748" top="0.2755905511811024" bottom="0.35433070866141736" header="0.2362204724409449" footer="0.1968503937007874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tabSelected="1" zoomScalePageLayoutView="0" workbookViewId="0" topLeftCell="A9">
      <pane xSplit="1" topLeftCell="F1" activePane="topRight" state="frozen"/>
      <selection pane="topLeft" activeCell="A8" sqref="A8"/>
      <selection pane="topRight" activeCell="C13" sqref="C13:U17"/>
    </sheetView>
  </sheetViews>
  <sheetFormatPr defaultColWidth="9.140625" defaultRowHeight="12.75"/>
  <cols>
    <col min="1" max="1" width="21.421875" style="3" customWidth="1"/>
    <col min="2" max="2" width="0.9921875" style="3" customWidth="1"/>
    <col min="3" max="5" width="7.7109375" style="3" customWidth="1"/>
    <col min="6" max="6" width="0.9921875" style="3" customWidth="1"/>
    <col min="7" max="9" width="7.7109375" style="3" customWidth="1"/>
    <col min="10" max="10" width="0.9921875" style="3" customWidth="1"/>
    <col min="11" max="13" width="7.7109375" style="3" customWidth="1"/>
    <col min="14" max="14" width="0.9921875" style="3" customWidth="1"/>
    <col min="15" max="17" width="7.7109375" style="3" customWidth="1"/>
    <col min="18" max="18" width="0.9921875" style="3" customWidth="1"/>
    <col min="19" max="21" width="7.7109375" style="3" customWidth="1"/>
    <col min="22" max="22" width="0.9921875" style="3" customWidth="1"/>
    <col min="23" max="23" width="8.421875" style="3" customWidth="1"/>
    <col min="24" max="16384" width="9.140625" style="3" customWidth="1"/>
  </cols>
  <sheetData>
    <row r="1" spans="1:23" ht="15.7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3" ht="22.5" customHeight="1">
      <c r="A2" s="51" t="s">
        <v>18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22.5" customHeight="1">
      <c r="A3" s="51" t="s">
        <v>20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ht="19.5" customHeight="1"/>
    <row r="5" spans="1:23" ht="19.5" customHeight="1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</row>
    <row r="6" spans="1:23" ht="19.5" customHeight="1">
      <c r="A6" s="49" t="s">
        <v>22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</row>
    <row r="7" spans="1:23" ht="19.5" customHeight="1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</row>
    <row r="8" ht="6.75" customHeight="1"/>
    <row r="9" spans="1:23" ht="21.75" customHeight="1">
      <c r="A9" s="52" t="s">
        <v>15</v>
      </c>
      <c r="B9" s="43"/>
      <c r="C9" s="55" t="s">
        <v>21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7"/>
    </row>
    <row r="10" spans="1:23" s="1" customFormat="1" ht="47.25" customHeight="1">
      <c r="A10" s="53"/>
      <c r="B10" s="41"/>
      <c r="C10" s="61" t="s">
        <v>19</v>
      </c>
      <c r="D10" s="61"/>
      <c r="E10" s="61"/>
      <c r="F10" s="34"/>
      <c r="G10" s="62" t="s">
        <v>6</v>
      </c>
      <c r="H10" s="62"/>
      <c r="I10" s="62"/>
      <c r="J10" s="34"/>
      <c r="K10" s="63" t="s">
        <v>7</v>
      </c>
      <c r="L10" s="63"/>
      <c r="M10" s="63"/>
      <c r="N10" s="34"/>
      <c r="O10" s="60" t="s">
        <v>8</v>
      </c>
      <c r="P10" s="60"/>
      <c r="Q10" s="60"/>
      <c r="R10" s="34"/>
      <c r="S10" s="64" t="s">
        <v>9</v>
      </c>
      <c r="T10" s="64"/>
      <c r="U10" s="64"/>
      <c r="V10" s="41"/>
      <c r="W10" s="58" t="s">
        <v>14</v>
      </c>
    </row>
    <row r="11" spans="1:23" s="1" customFormat="1" ht="77.25" customHeight="1">
      <c r="A11" s="54"/>
      <c r="B11" s="34"/>
      <c r="C11" s="25" t="s">
        <v>3</v>
      </c>
      <c r="D11" s="26" t="s">
        <v>4</v>
      </c>
      <c r="E11" s="27" t="s">
        <v>5</v>
      </c>
      <c r="F11" s="35"/>
      <c r="G11" s="25" t="s">
        <v>3</v>
      </c>
      <c r="H11" s="26" t="s">
        <v>4</v>
      </c>
      <c r="I11" s="27" t="s">
        <v>5</v>
      </c>
      <c r="J11" s="35"/>
      <c r="K11" s="25" t="s">
        <v>3</v>
      </c>
      <c r="L11" s="26" t="s">
        <v>4</v>
      </c>
      <c r="M11" s="27" t="s">
        <v>5</v>
      </c>
      <c r="N11" s="35"/>
      <c r="O11" s="25" t="s">
        <v>3</v>
      </c>
      <c r="P11" s="26" t="s">
        <v>4</v>
      </c>
      <c r="Q11" s="27" t="s">
        <v>5</v>
      </c>
      <c r="R11" s="35"/>
      <c r="S11" s="25" t="s">
        <v>3</v>
      </c>
      <c r="T11" s="26" t="s">
        <v>4</v>
      </c>
      <c r="U11" s="27" t="s">
        <v>5</v>
      </c>
      <c r="V11" s="42"/>
      <c r="W11" s="59"/>
    </row>
    <row r="12" spans="1:23" ht="9" customHeight="1">
      <c r="A12" s="28"/>
      <c r="B12" s="29"/>
      <c r="C12" s="29"/>
      <c r="D12" s="30"/>
      <c r="E12" s="31"/>
      <c r="F12" s="31"/>
      <c r="G12" s="30"/>
      <c r="H12" s="30"/>
      <c r="I12" s="31"/>
      <c r="J12" s="31"/>
      <c r="K12" s="30"/>
      <c r="L12" s="30"/>
      <c r="M12" s="31"/>
      <c r="N12" s="31"/>
      <c r="O12" s="31"/>
      <c r="P12" s="31"/>
      <c r="Q12" s="31"/>
      <c r="R12" s="31"/>
      <c r="S12" s="30"/>
      <c r="T12" s="30"/>
      <c r="U12" s="32"/>
      <c r="V12" s="40"/>
      <c r="W12" s="33"/>
    </row>
    <row r="13" spans="1:23" ht="25.5" customHeight="1">
      <c r="A13" s="16" t="s">
        <v>16</v>
      </c>
      <c r="B13" s="44"/>
      <c r="C13" s="12">
        <v>2</v>
      </c>
      <c r="D13" s="8"/>
      <c r="E13" s="14">
        <v>5</v>
      </c>
      <c r="F13" s="36"/>
      <c r="G13" s="12">
        <v>18</v>
      </c>
      <c r="H13" s="8">
        <v>0</v>
      </c>
      <c r="I13" s="14">
        <v>16</v>
      </c>
      <c r="J13" s="36"/>
      <c r="K13" s="12">
        <v>6</v>
      </c>
      <c r="L13" s="8">
        <v>1</v>
      </c>
      <c r="M13" s="14">
        <v>11</v>
      </c>
      <c r="N13" s="36"/>
      <c r="O13" s="12">
        <v>12</v>
      </c>
      <c r="P13" s="8">
        <v>0</v>
      </c>
      <c r="Q13" s="14">
        <v>4</v>
      </c>
      <c r="R13" s="36"/>
      <c r="S13" s="12">
        <v>7</v>
      </c>
      <c r="T13" s="8">
        <v>0</v>
      </c>
      <c r="U13" s="14">
        <v>5</v>
      </c>
      <c r="V13" s="46"/>
      <c r="W13" s="17">
        <f>SUM(C13:U13)</f>
        <v>87</v>
      </c>
    </row>
    <row r="14" spans="1:23" ht="25.5" customHeight="1">
      <c r="A14" s="16" t="s">
        <v>10</v>
      </c>
      <c r="B14" s="44"/>
      <c r="C14" s="21">
        <v>128</v>
      </c>
      <c r="D14" s="22"/>
      <c r="E14" s="23">
        <v>320</v>
      </c>
      <c r="F14" s="37"/>
      <c r="G14" s="21">
        <v>1152</v>
      </c>
      <c r="H14" s="22"/>
      <c r="I14" s="23">
        <v>1020</v>
      </c>
      <c r="J14" s="37"/>
      <c r="K14" s="21">
        <v>384</v>
      </c>
      <c r="L14" s="22">
        <v>64</v>
      </c>
      <c r="M14" s="23">
        <v>679</v>
      </c>
      <c r="N14" s="37"/>
      <c r="O14" s="21">
        <v>781</v>
      </c>
      <c r="P14" s="22"/>
      <c r="Q14" s="23">
        <v>256</v>
      </c>
      <c r="R14" s="37"/>
      <c r="S14" s="21">
        <v>552</v>
      </c>
      <c r="T14" s="22">
        <v>0</v>
      </c>
      <c r="U14" s="23">
        <v>411</v>
      </c>
      <c r="V14" s="47"/>
      <c r="W14" s="24">
        <f>SUM(C14:U14)</f>
        <v>5747</v>
      </c>
    </row>
    <row r="15" spans="1:23" ht="25.5" customHeight="1">
      <c r="A15" s="16" t="s">
        <v>11</v>
      </c>
      <c r="B15" s="44"/>
      <c r="C15" s="21">
        <v>55</v>
      </c>
      <c r="D15" s="22"/>
      <c r="E15" s="23">
        <v>66</v>
      </c>
      <c r="F15" s="37"/>
      <c r="G15" s="21">
        <v>400</v>
      </c>
      <c r="H15" s="22"/>
      <c r="I15" s="23">
        <v>304</v>
      </c>
      <c r="J15" s="37"/>
      <c r="K15" s="21">
        <v>158</v>
      </c>
      <c r="L15" s="22">
        <v>8</v>
      </c>
      <c r="M15" s="23">
        <v>216</v>
      </c>
      <c r="N15" s="37"/>
      <c r="O15" s="21">
        <v>202</v>
      </c>
      <c r="P15" s="22"/>
      <c r="Q15" s="23">
        <v>46</v>
      </c>
      <c r="R15" s="37"/>
      <c r="S15" s="21">
        <v>157</v>
      </c>
      <c r="T15" s="22">
        <v>0</v>
      </c>
      <c r="U15" s="23">
        <v>73</v>
      </c>
      <c r="V15" s="47"/>
      <c r="W15" s="24">
        <f>SUM(C15:U15)</f>
        <v>1685</v>
      </c>
    </row>
    <row r="16" spans="1:23" ht="25.5" customHeight="1">
      <c r="A16" s="16" t="s">
        <v>12</v>
      </c>
      <c r="B16" s="44"/>
      <c r="C16" s="13">
        <f>IF(C13&lt;&gt;0,ROUND(C15/C14,4),0)</f>
        <v>0.4297</v>
      </c>
      <c r="D16" s="11">
        <f aca="true" t="shared" si="0" ref="D16:W16">IF(D13&lt;&gt;0,ROUND(D15/D14,4),0)</f>
        <v>0</v>
      </c>
      <c r="E16" s="15">
        <f t="shared" si="0"/>
        <v>0.2063</v>
      </c>
      <c r="F16" s="38"/>
      <c r="G16" s="13">
        <f t="shared" si="0"/>
        <v>0.3472</v>
      </c>
      <c r="H16" s="11">
        <f t="shared" si="0"/>
        <v>0</v>
      </c>
      <c r="I16" s="15">
        <f t="shared" si="0"/>
        <v>0.298</v>
      </c>
      <c r="J16" s="38"/>
      <c r="K16" s="13">
        <f t="shared" si="0"/>
        <v>0.4115</v>
      </c>
      <c r="L16" s="11">
        <f t="shared" si="0"/>
        <v>0.125</v>
      </c>
      <c r="M16" s="15">
        <f t="shared" si="0"/>
        <v>0.3181</v>
      </c>
      <c r="N16" s="38"/>
      <c r="O16" s="13">
        <f t="shared" si="0"/>
        <v>0.2586</v>
      </c>
      <c r="P16" s="11">
        <f t="shared" si="0"/>
        <v>0</v>
      </c>
      <c r="Q16" s="15">
        <f t="shared" si="0"/>
        <v>0.1797</v>
      </c>
      <c r="R16" s="38"/>
      <c r="S16" s="13">
        <f t="shared" si="0"/>
        <v>0.2844</v>
      </c>
      <c r="T16" s="11">
        <f t="shared" si="0"/>
        <v>0</v>
      </c>
      <c r="U16" s="15">
        <f t="shared" si="0"/>
        <v>0.1776</v>
      </c>
      <c r="V16" s="48"/>
      <c r="W16" s="18">
        <f t="shared" si="0"/>
        <v>0.2932</v>
      </c>
    </row>
    <row r="17" spans="1:23" ht="25.5" customHeight="1">
      <c r="A17" s="16" t="s">
        <v>13</v>
      </c>
      <c r="B17" s="44"/>
      <c r="C17" s="13">
        <f>IF(C13&lt;&gt;0,ROUND((C14-C15)/C14,4),0)</f>
        <v>0.5703</v>
      </c>
      <c r="D17" s="11">
        <f aca="true" t="shared" si="1" ref="D17:U17">IF(D13&lt;&gt;0,ROUND((D14-D15)/D14,4),0)</f>
        <v>0</v>
      </c>
      <c r="E17" s="15">
        <f t="shared" si="1"/>
        <v>0.7938</v>
      </c>
      <c r="F17" s="38"/>
      <c r="G17" s="13">
        <f t="shared" si="1"/>
        <v>0.6528</v>
      </c>
      <c r="H17" s="11">
        <f t="shared" si="1"/>
        <v>0</v>
      </c>
      <c r="I17" s="15">
        <f t="shared" si="1"/>
        <v>0.702</v>
      </c>
      <c r="J17" s="38"/>
      <c r="K17" s="13">
        <f t="shared" si="1"/>
        <v>0.5885</v>
      </c>
      <c r="L17" s="11">
        <f t="shared" si="1"/>
        <v>0.875</v>
      </c>
      <c r="M17" s="15">
        <f t="shared" si="1"/>
        <v>0.6819</v>
      </c>
      <c r="N17" s="38"/>
      <c r="O17" s="13">
        <f t="shared" si="1"/>
        <v>0.7414</v>
      </c>
      <c r="P17" s="11">
        <f t="shared" si="1"/>
        <v>0</v>
      </c>
      <c r="Q17" s="15">
        <f t="shared" si="1"/>
        <v>0.8203</v>
      </c>
      <c r="R17" s="38"/>
      <c r="S17" s="13">
        <f t="shared" si="1"/>
        <v>0.7156</v>
      </c>
      <c r="T17" s="11">
        <f t="shared" si="1"/>
        <v>0</v>
      </c>
      <c r="U17" s="15">
        <f t="shared" si="1"/>
        <v>0.8224</v>
      </c>
      <c r="V17" s="48"/>
      <c r="W17" s="18">
        <f>IF(W13&lt;&gt;0,ROUND((W14-W15)/W14,4),0)</f>
        <v>0.7068</v>
      </c>
    </row>
    <row r="18" spans="1:23" ht="6.75" customHeight="1">
      <c r="A18" s="10"/>
      <c r="B18" s="45"/>
      <c r="C18" s="19"/>
      <c r="D18" s="9"/>
      <c r="E18" s="9"/>
      <c r="F18" s="39"/>
      <c r="G18" s="19"/>
      <c r="H18" s="9"/>
      <c r="I18" s="9"/>
      <c r="J18" s="39"/>
      <c r="K18" s="19"/>
      <c r="L18" s="9"/>
      <c r="M18" s="9"/>
      <c r="N18" s="39"/>
      <c r="O18" s="19"/>
      <c r="P18" s="9"/>
      <c r="Q18" s="9"/>
      <c r="R18" s="39"/>
      <c r="S18" s="19"/>
      <c r="T18" s="9"/>
      <c r="U18" s="9"/>
      <c r="V18" s="39"/>
      <c r="W18" s="20"/>
    </row>
    <row r="19" spans="1:23" ht="12.75" customHeight="1">
      <c r="A19" s="6"/>
      <c r="B19" s="2"/>
      <c r="C19" s="2"/>
      <c r="D19" s="4"/>
      <c r="E19" s="5"/>
      <c r="F19" s="5"/>
      <c r="G19" s="4"/>
      <c r="H19" s="4"/>
      <c r="I19" s="5"/>
      <c r="J19" s="5"/>
      <c r="K19" s="4"/>
      <c r="L19" s="4"/>
      <c r="M19" s="5"/>
      <c r="N19" s="5"/>
      <c r="O19" s="5"/>
      <c r="P19" s="5"/>
      <c r="Q19" s="5"/>
      <c r="R19" s="5"/>
      <c r="S19" s="4"/>
      <c r="T19" s="4"/>
      <c r="U19" s="5"/>
      <c r="V19" s="5"/>
      <c r="W19" s="7"/>
    </row>
  </sheetData>
  <sheetProtection/>
  <mergeCells count="14">
    <mergeCell ref="A2:W2"/>
    <mergeCell ref="A3:W3"/>
    <mergeCell ref="A5:W5"/>
    <mergeCell ref="A6:W6"/>
    <mergeCell ref="A7:W7"/>
    <mergeCell ref="A1:W1"/>
    <mergeCell ref="A9:A11"/>
    <mergeCell ref="C9:W9"/>
    <mergeCell ref="C10:E10"/>
    <mergeCell ref="G10:I10"/>
    <mergeCell ref="K10:M10"/>
    <mergeCell ref="O10:Q10"/>
    <mergeCell ref="S10:U10"/>
    <mergeCell ref="W10:W11"/>
  </mergeCells>
  <printOptions horizontalCentered="1"/>
  <pageMargins left="0.3937007874015748" right="0.3937007874015748" top="0.2755905511811024" bottom="0.35433070866141736" header="0.2362204724409449" footer="0.1968503937007874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Alescio</dc:creator>
  <cp:keywords/>
  <dc:description/>
  <cp:lastModifiedBy>Contratti</cp:lastModifiedBy>
  <cp:lastPrinted>2013-10-17T14:46:34Z</cp:lastPrinted>
  <dcterms:created xsi:type="dcterms:W3CDTF">2013-08-28T06:29:41Z</dcterms:created>
  <dcterms:modified xsi:type="dcterms:W3CDTF">2014-10-22T14:41:24Z</dcterms:modified>
  <cp:category/>
  <cp:version/>
  <cp:contentType/>
  <cp:contentStatus/>
</cp:coreProperties>
</file>